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5\14.05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 l="1"/>
  <c r="Z11" i="2" s="1"/>
  <c r="N10" i="2"/>
  <c r="Z10" i="2" s="1"/>
  <c r="Q56" i="2"/>
  <c r="Q53" i="2"/>
  <c r="Q39" i="2"/>
  <c r="Q36" i="2"/>
  <c r="Q33" i="2"/>
  <c r="Q31" i="2"/>
  <c r="Q23" i="2" s="1"/>
  <c r="Q7" i="2" s="1"/>
  <c r="Q15" i="2"/>
  <c r="Q64" i="2" l="1"/>
  <c r="R39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S23" i="2" l="1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W53" i="2" l="1"/>
  <c r="X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V53" i="2" l="1"/>
  <c r="U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N15" i="2"/>
  <c r="Z15" i="2" s="1"/>
  <c r="N31" i="2" l="1"/>
  <c r="Y31" i="2" s="1"/>
  <c r="Y32" i="2"/>
  <c r="Y39" i="2"/>
  <c r="Y56" i="2"/>
  <c r="Y53" i="2"/>
  <c r="Y36" i="2"/>
  <c r="Y33" i="2"/>
  <c r="Y15" i="2"/>
  <c r="N23" i="2"/>
  <c r="Z23" i="2" s="1"/>
  <c r="Y23" i="2" l="1"/>
  <c r="N7" i="2"/>
  <c r="N64" i="2" l="1"/>
  <c r="Z64" i="2" s="1"/>
  <c r="Z7" i="2"/>
  <c r="Y64" i="2"/>
  <c r="M56" i="2"/>
  <c r="M39" i="2"/>
  <c r="M36" i="2"/>
  <c r="M33" i="2"/>
  <c r="M31" i="2"/>
  <c r="M15" i="2"/>
  <c r="M23" i="2" l="1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36" i="2" l="1"/>
  <c r="U36" i="2"/>
  <c r="V15" i="2"/>
  <c r="U15" i="2"/>
  <c r="O23" i="2"/>
  <c r="U31" i="2"/>
  <c r="V31" i="2"/>
  <c r="K23" i="2"/>
  <c r="K7" i="2" s="1"/>
  <c r="V23" i="2" l="1"/>
  <c r="U23" i="2"/>
  <c r="O7" i="2"/>
  <c r="K64" i="2"/>
  <c r="Y7" i="2"/>
  <c r="V7" i="2" l="1"/>
  <c r="U7" i="2"/>
  <c r="O64" i="2"/>
  <c r="V64" i="2" l="1"/>
  <c r="U64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<sst xmlns="http://schemas.openxmlformats.org/spreadsheetml/2006/main" count="148" uniqueCount="91">
  <si>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</si>
  <si>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</si>
  <si>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</si>
  <si>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</si>
  <si>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</si>
  <si>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</si>
  <si>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</si>
  <si>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</si>
  <si>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</si>
  <si>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</si>
  <si>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</si>
  <si>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</si>
  <si>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</si>
  <si>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</si>
  <si>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</si>
  <si>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</si>
  <si>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</si>
  <si>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</si>
  <si>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</si>
  <si>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</si>
  <si>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</si>
  <si>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</si>
  <si>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</si>
  <si>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</si>
  <si>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</si>
  <si>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</si>
  <si>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</si>
  <si>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</si>
  <si>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</si>
  <si>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</si>
  <si>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</si>
  <si>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</si>
  <si>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</si>
  <si>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</si>
  <si>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</si>
  <si>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</si>
  <si>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</si>
  <si>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</si>
  <si>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</si>
  <si>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</si>
  <si>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</si>
  <si>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</si>
  <si>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</si>
  <si>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</si>
  <si>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</si>
  <si>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</si>
  <si>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</si>
  <si>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</si>
  <si>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</si>
  <si>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</si>
  <si>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</si>
  <si>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</si>
  <si>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</si>
  <si>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</si>
  <si>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</si>
  <si>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</si>
  <si>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</si>
  <si>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</si>
  <si>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</si>
  <si>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</si>
  <si>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</si>
  <si>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</si>
  <si>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</si>
  <si>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</si>
  <si>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</si>
  <si>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</si>
  <si>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</si>
  <si>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</si>
  <si>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</si>
  <si>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</si>
  <si>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</si>
  <si>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</si>
  <si>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</si>
  <si>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</si>
  <si>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</si>
  <si>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</si>
  <si>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</si>
  <si>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</si>
  <si>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</si>
  <si>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</si>
  <si>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</si>
  <si>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</si>
  <si>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5 месяцев 2021 года</t>
  </si>
  <si>
    <t>откл.+- от плана за 5 месяцев 2021 года</t>
  </si>
  <si>
    <t>Исполнено по 13.05.2020 год (в сопоставимых условиях 2021 года)</t>
  </si>
  <si>
    <t>Исполнено по 13.05.2020 год</t>
  </si>
  <si>
    <t>с 30.04.2021 по 06.05.2021 (неделя) П</t>
  </si>
  <si>
    <t>с 07.05.2021 по 13.05.2021 (неделя) Т</t>
  </si>
  <si>
    <t>Исполнение с 01.01.2021 по 13.05.2021</t>
  </si>
  <si>
    <t>Информация об исполнении бюджета Благодарненского городского округа Ставропольского края по доходам по состоянию на 13 мая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</si>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</sst>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I67" sqref="I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2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3" t="s">
        <v>90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4" t="s">
        <v>43</v>
      </c>
      <c r="J4" s="62" t="s">
        <v>70</v>
      </c>
      <c r="K4" s="62" t="s">
        <v>71</v>
      </c>
      <c r="L4" s="65" t="s">
        <v>72</v>
      </c>
      <c r="M4" s="63" t="s">
        <v>85</v>
      </c>
      <c r="N4" s="65" t="s">
        <v>84</v>
      </c>
      <c r="O4" s="70" t="s">
        <v>77</v>
      </c>
      <c r="P4" s="71"/>
      <c r="Q4" s="65" t="s">
        <v>75</v>
      </c>
      <c r="R4" s="65"/>
      <c r="S4" s="65" t="s">
        <v>88</v>
      </c>
      <c r="T4" s="67" t="s">
        <v>68</v>
      </c>
      <c r="U4" s="69" t="s">
        <v>73</v>
      </c>
      <c r="V4" s="69"/>
      <c r="W4" s="65" t="s">
        <v>83</v>
      </c>
      <c r="X4" s="65"/>
      <c r="Y4" s="65" t="s">
        <v>74</v>
      </c>
      <c r="Z4" s="65"/>
      <c r="AA4" s="65" t="s">
        <v>66</v>
      </c>
      <c r="AB4" s="67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4"/>
      <c r="J5" s="62"/>
      <c r="K5" s="62"/>
      <c r="L5" s="65"/>
      <c r="M5" s="63"/>
      <c r="N5" s="65"/>
      <c r="O5" s="54" t="s">
        <v>76</v>
      </c>
      <c r="P5" s="55" t="s">
        <v>82</v>
      </c>
      <c r="Q5" s="56" t="s">
        <v>86</v>
      </c>
      <c r="R5" s="56" t="s">
        <v>87</v>
      </c>
      <c r="S5" s="65"/>
      <c r="T5" s="68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5"/>
      <c r="AB5" s="68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1" t="s">
        <v>8</v>
      </c>
      <c r="C7" s="61"/>
      <c r="D7" s="61"/>
      <c r="E7" s="61"/>
      <c r="F7" s="61"/>
      <c r="G7" s="61"/>
      <c r="H7" s="61"/>
      <c r="I7" s="61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101693699.83000001</v>
      </c>
      <c r="N7" s="17">
        <f t="shared" si="0"/>
        <v>99073785.985943347</v>
      </c>
      <c r="O7" s="17">
        <f t="shared" si="0"/>
        <v>352312492</v>
      </c>
      <c r="P7" s="17">
        <f t="shared" si="0"/>
        <v>124731140.65000001</v>
      </c>
      <c r="Q7" s="17">
        <f t="shared" ref="Q7" si="1">Q8+Q9+Q11+Q12+Q13+Q14+Q15+Q22+Q23+Q35+Q36+Q39+Q42+Q53+Q10</f>
        <v>3262109.07</v>
      </c>
      <c r="R7" s="17">
        <f t="shared" si="0"/>
        <v>3540194.2500000005</v>
      </c>
      <c r="S7" s="17">
        <f t="shared" si="0"/>
        <v>112560580.72</v>
      </c>
      <c r="T7" s="17">
        <f>R7-Q7</f>
        <v>278085.18000000063</v>
      </c>
      <c r="U7" s="17">
        <f>S7-O7</f>
        <v>-239751911.28</v>
      </c>
      <c r="V7" s="17">
        <f t="shared" ref="V7:V64" si="2">S7/O7*100</f>
        <v>31.949074550555533</v>
      </c>
      <c r="W7" s="17">
        <f>S7-P7</f>
        <v>-12170559.930000007</v>
      </c>
      <c r="X7" s="17">
        <f t="shared" ref="X7:X64" si="3">S7/P7*100</f>
        <v>90.242565035021187</v>
      </c>
      <c r="Y7" s="17">
        <f>S7-N7</f>
        <v>13486794.734056652</v>
      </c>
      <c r="Z7" s="17">
        <f t="shared" ref="Z7:Z64" si="4">S7/N7*100</f>
        <v>113.61287912825919</v>
      </c>
      <c r="AA7" s="17">
        <f>N7/L7*100</f>
        <v>28.651216473244666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1" t="s">
        <v>35</v>
      </c>
      <c r="C8" s="61"/>
      <c r="D8" s="61"/>
      <c r="E8" s="61"/>
      <c r="F8" s="61"/>
      <c r="G8" s="61"/>
      <c r="H8" s="61"/>
      <c r="I8" s="61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48550234.43</v>
      </c>
      <c r="N8" s="27">
        <f>M8/34.24*100*30.57/100</f>
        <v>43346397.970943347</v>
      </c>
      <c r="O8" s="17">
        <v>155881000</v>
      </c>
      <c r="P8" s="17">
        <v>53989739</v>
      </c>
      <c r="Q8" s="17">
        <v>1783223.3</v>
      </c>
      <c r="R8" s="17">
        <v>2601512.8199999998</v>
      </c>
      <c r="S8" s="17">
        <v>46504410.890000001</v>
      </c>
      <c r="T8" s="17">
        <f t="shared" ref="T8:T64" si="5">R8-Q8</f>
        <v>818289.51999999979</v>
      </c>
      <c r="U8" s="17">
        <f t="shared" ref="U8:U64" si="6">S8-O8</f>
        <v>-109376589.11</v>
      </c>
      <c r="V8" s="17">
        <f t="shared" si="2"/>
        <v>29.833277237123191</v>
      </c>
      <c r="W8" s="17">
        <f t="shared" ref="W8:W64" si="7">S8-P8</f>
        <v>-7485328.1099999994</v>
      </c>
      <c r="X8" s="17">
        <f t="shared" si="3"/>
        <v>86.135646793921339</v>
      </c>
      <c r="Y8" s="17">
        <f t="shared" ref="Y8:Y64" si="8">S8-N8</f>
        <v>3158012.919056654</v>
      </c>
      <c r="Z8" s="17">
        <f t="shared" si="4"/>
        <v>107.28552559586055</v>
      </c>
      <c r="AA8" s="17">
        <f>N8/L8*100</f>
        <v>29.511602569208822</v>
      </c>
      <c r="AB8" s="17">
        <v>255571677.94</v>
      </c>
    </row>
    <row r="9" spans="1:29" s="15" customFormat="1" ht="54" hidden="1" customHeight="1" x14ac:dyDescent="0.3">
      <c r="A9" s="14"/>
      <c r="B9" s="61" t="s">
        <v>34</v>
      </c>
      <c r="C9" s="61"/>
      <c r="D9" s="61"/>
      <c r="E9" s="61"/>
      <c r="F9" s="61"/>
      <c r="G9" s="61"/>
      <c r="H9" s="61"/>
      <c r="I9" s="61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6680947.1600000001</v>
      </c>
      <c r="N9" s="17">
        <f>M9</f>
        <v>6680947.1600000001</v>
      </c>
      <c r="O9" s="17">
        <v>25639600</v>
      </c>
      <c r="P9" s="17">
        <v>9908843</v>
      </c>
      <c r="Q9" s="17">
        <v>71795.75</v>
      </c>
      <c r="R9" s="17">
        <v>0</v>
      </c>
      <c r="S9" s="17">
        <v>7762898.54</v>
      </c>
      <c r="T9" s="17">
        <f t="shared" si="5"/>
        <v>-71795.75</v>
      </c>
      <c r="U9" s="17">
        <f t="shared" si="6"/>
        <v>-17876701.460000001</v>
      </c>
      <c r="V9" s="17">
        <f t="shared" si="2"/>
        <v>30.276987706516483</v>
      </c>
      <c r="W9" s="17">
        <f t="shared" si="7"/>
        <v>-2145944.46</v>
      </c>
      <c r="X9" s="17">
        <f t="shared" si="3"/>
        <v>78.343137942542839</v>
      </c>
      <c r="Y9" s="17">
        <f t="shared" si="8"/>
        <v>1081951.3799999999</v>
      </c>
      <c r="Z9" s="17">
        <f t="shared" si="4"/>
        <v>116.1945807097208</v>
      </c>
      <c r="AA9" s="17">
        <f>N9/L9*100</f>
        <v>32.950760340468221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P10/96*84</f>
        <v>3155502.875</v>
      </c>
      <c r="O10" s="17">
        <v>6893000</v>
      </c>
      <c r="P10" s="17">
        <v>3606289</v>
      </c>
      <c r="Q10" s="17">
        <v>571485.56999999995</v>
      </c>
      <c r="R10" s="17">
        <v>40892.33</v>
      </c>
      <c r="S10" s="17">
        <v>3631769.28</v>
      </c>
      <c r="T10" s="17">
        <f t="shared" si="5"/>
        <v>-530593.24</v>
      </c>
      <c r="U10" s="17">
        <f t="shared" si="6"/>
        <v>-3261230.72</v>
      </c>
      <c r="V10" s="17">
        <f t="shared" si="2"/>
        <v>52.687788771217171</v>
      </c>
      <c r="W10" s="17">
        <f t="shared" si="7"/>
        <v>25480.279999999795</v>
      </c>
      <c r="X10" s="17">
        <f t="shared" si="3"/>
        <v>100.70655124977503</v>
      </c>
      <c r="Y10" s="17">
        <f t="shared" si="8"/>
        <v>476266.4049999998</v>
      </c>
      <c r="Z10" s="17">
        <f t="shared" si="4"/>
        <v>115.09320142831434</v>
      </c>
      <c r="AA10" s="17"/>
      <c r="AB10" s="30"/>
    </row>
    <row r="11" spans="1:29" s="15" customFormat="1" ht="57.75" hidden="1" customHeight="1" x14ac:dyDescent="0.3">
      <c r="A11" s="14"/>
      <c r="B11" s="61" t="s">
        <v>33</v>
      </c>
      <c r="C11" s="61"/>
      <c r="D11" s="61"/>
      <c r="E11" s="61"/>
      <c r="F11" s="61"/>
      <c r="G11" s="61"/>
      <c r="H11" s="61"/>
      <c r="I11" s="61"/>
      <c r="J11" s="17">
        <v>11347097.18</v>
      </c>
      <c r="K11" s="17">
        <v>11880184.26</v>
      </c>
      <c r="L11" s="27">
        <f>O11</f>
        <v>3200000</v>
      </c>
      <c r="M11" s="17">
        <v>4939978.9000000004</v>
      </c>
      <c r="N11" s="27">
        <f>P11/96*84</f>
        <v>2467500</v>
      </c>
      <c r="O11" s="17">
        <v>3200000</v>
      </c>
      <c r="P11" s="17">
        <v>2820000</v>
      </c>
      <c r="Q11" s="17">
        <v>4238.6400000000003</v>
      </c>
      <c r="R11" s="17">
        <v>2097.98</v>
      </c>
      <c r="S11" s="17">
        <v>2601266.19</v>
      </c>
      <c r="T11" s="17">
        <f t="shared" si="5"/>
        <v>-2140.6600000000003</v>
      </c>
      <c r="U11" s="17">
        <f t="shared" si="6"/>
        <v>-598733.81000000006</v>
      </c>
      <c r="V11" s="17">
        <f t="shared" si="2"/>
        <v>81.289568437499995</v>
      </c>
      <c r="W11" s="17">
        <f t="shared" si="7"/>
        <v>-218733.81000000006</v>
      </c>
      <c r="X11" s="17">
        <f t="shared" si="3"/>
        <v>92.243481914893607</v>
      </c>
      <c r="Y11" s="17">
        <f t="shared" si="8"/>
        <v>133766.18999999994</v>
      </c>
      <c r="Z11" s="17">
        <f t="shared" si="4"/>
        <v>105.42112218844986</v>
      </c>
      <c r="AA11" s="17">
        <f t="shared" ref="AA11:AA54" si="10">N11/L11*100</f>
        <v>77.109375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1" t="s">
        <v>32</v>
      </c>
      <c r="C12" s="61"/>
      <c r="D12" s="61"/>
      <c r="E12" s="61"/>
      <c r="F12" s="61"/>
      <c r="G12" s="61"/>
      <c r="H12" s="61"/>
      <c r="I12" s="61"/>
      <c r="J12" s="17">
        <v>10983507.07</v>
      </c>
      <c r="K12" s="17">
        <v>11042346.74</v>
      </c>
      <c r="L12" s="17">
        <f t="shared" si="9"/>
        <v>11042346.74</v>
      </c>
      <c r="M12" s="17">
        <v>3345232.15</v>
      </c>
      <c r="N12" s="17">
        <f>M12</f>
        <v>3345232.15</v>
      </c>
      <c r="O12" s="17">
        <v>7502000</v>
      </c>
      <c r="P12" s="17">
        <v>7054562</v>
      </c>
      <c r="Q12" s="17">
        <v>27685.01</v>
      </c>
      <c r="R12" s="17">
        <v>0</v>
      </c>
      <c r="S12" s="17">
        <v>7097211.46</v>
      </c>
      <c r="T12" s="17">
        <f t="shared" si="5"/>
        <v>-27685.01</v>
      </c>
      <c r="U12" s="17">
        <f t="shared" si="6"/>
        <v>-404788.54000000004</v>
      </c>
      <c r="V12" s="17">
        <f t="shared" si="2"/>
        <v>94.604258331111708</v>
      </c>
      <c r="W12" s="17">
        <f t="shared" si="7"/>
        <v>42649.459999999963</v>
      </c>
      <c r="X12" s="17">
        <f t="shared" si="3"/>
        <v>100.60456566970424</v>
      </c>
      <c r="Y12" s="17">
        <f t="shared" si="8"/>
        <v>3751979.31</v>
      </c>
      <c r="Z12" s="17">
        <f t="shared" si="4"/>
        <v>212.15901144558833</v>
      </c>
      <c r="AA12" s="17">
        <f t="shared" si="10"/>
        <v>30.294576223387093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1" t="s">
        <v>31</v>
      </c>
      <c r="C13" s="61"/>
      <c r="D13" s="61"/>
      <c r="E13" s="61"/>
      <c r="F13" s="61"/>
      <c r="G13" s="61"/>
      <c r="H13" s="61"/>
      <c r="I13" s="61"/>
      <c r="J13" s="17">
        <v>180406</v>
      </c>
      <c r="K13" s="17">
        <v>199821.72</v>
      </c>
      <c r="L13" s="27">
        <f>O13</f>
        <v>407460</v>
      </c>
      <c r="M13" s="17">
        <v>157824.35999999999</v>
      </c>
      <c r="N13" s="27">
        <f>P13</f>
        <v>407460</v>
      </c>
      <c r="O13" s="17">
        <v>407460</v>
      </c>
      <c r="P13" s="17">
        <v>407460</v>
      </c>
      <c r="Q13" s="17">
        <v>5731</v>
      </c>
      <c r="R13" s="17">
        <v>0</v>
      </c>
      <c r="S13" s="17">
        <v>1537671.93</v>
      </c>
      <c r="T13" s="17">
        <f t="shared" si="5"/>
        <v>-5731</v>
      </c>
      <c r="U13" s="17">
        <f t="shared" si="6"/>
        <v>1130211.93</v>
      </c>
      <c r="V13" s="17">
        <f t="shared" si="2"/>
        <v>377.37984832867028</v>
      </c>
      <c r="W13" s="17">
        <f t="shared" si="7"/>
        <v>1130211.93</v>
      </c>
      <c r="X13" s="17">
        <f t="shared" si="3"/>
        <v>377.37984832867028</v>
      </c>
      <c r="Y13" s="17">
        <f t="shared" si="8"/>
        <v>1130211.93</v>
      </c>
      <c r="Z13" s="17">
        <f t="shared" si="4"/>
        <v>377.37984832867028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1" t="s">
        <v>30</v>
      </c>
      <c r="C14" s="61"/>
      <c r="D14" s="61"/>
      <c r="E14" s="61"/>
      <c r="F14" s="61"/>
      <c r="G14" s="61"/>
      <c r="H14" s="61"/>
      <c r="I14" s="61"/>
      <c r="J14" s="17">
        <v>11715305.130000001</v>
      </c>
      <c r="K14" s="17">
        <v>12135551.99</v>
      </c>
      <c r="L14" s="17">
        <f t="shared" si="9"/>
        <v>12135551.99</v>
      </c>
      <c r="M14" s="17">
        <v>971151.77</v>
      </c>
      <c r="N14" s="17">
        <f t="shared" ref="N14" si="11">M14</f>
        <v>971151.77</v>
      </c>
      <c r="O14" s="17">
        <v>11117000</v>
      </c>
      <c r="P14" s="17">
        <v>1165597</v>
      </c>
      <c r="Q14" s="17">
        <v>20247.55</v>
      </c>
      <c r="R14" s="17">
        <v>11214.14</v>
      </c>
      <c r="S14" s="17">
        <v>1147411.76</v>
      </c>
      <c r="T14" s="17">
        <f t="shared" si="5"/>
        <v>-9033.41</v>
      </c>
      <c r="U14" s="17">
        <f t="shared" si="6"/>
        <v>-9969588.2400000002</v>
      </c>
      <c r="V14" s="17">
        <f t="shared" si="2"/>
        <v>10.321235585139876</v>
      </c>
      <c r="W14" s="17">
        <f t="shared" si="7"/>
        <v>-18185.239999999991</v>
      </c>
      <c r="X14" s="17">
        <f t="shared" si="3"/>
        <v>98.439834694152438</v>
      </c>
      <c r="Y14" s="17">
        <f t="shared" si="8"/>
        <v>176259.99</v>
      </c>
      <c r="Z14" s="17">
        <f t="shared" si="4"/>
        <v>118.14958232532491</v>
      </c>
      <c r="AA14" s="17">
        <f t="shared" si="10"/>
        <v>8.0025347903437218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1" t="s">
        <v>25</v>
      </c>
      <c r="C15" s="61"/>
      <c r="D15" s="61"/>
      <c r="E15" s="61"/>
      <c r="F15" s="61"/>
      <c r="G15" s="61"/>
      <c r="H15" s="61"/>
      <c r="I15" s="61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12942191.41</v>
      </c>
      <c r="N15" s="17">
        <f>N16+N21</f>
        <v>12942191.41</v>
      </c>
      <c r="O15" s="17">
        <f t="shared" ref="O15:S15" si="12">O16+O21</f>
        <v>57080420</v>
      </c>
      <c r="P15" s="17">
        <f t="shared" si="12"/>
        <v>14434526</v>
      </c>
      <c r="Q15" s="17">
        <f t="shared" ref="Q15" si="13">Q16+Q21</f>
        <v>124660.12</v>
      </c>
      <c r="R15" s="17">
        <f t="shared" si="12"/>
        <v>588222.68999999994</v>
      </c>
      <c r="S15" s="17">
        <f t="shared" si="12"/>
        <v>14335659.309999999</v>
      </c>
      <c r="T15" s="17">
        <f t="shared" si="5"/>
        <v>463562.56999999995</v>
      </c>
      <c r="U15" s="17">
        <f t="shared" si="6"/>
        <v>-42744760.689999998</v>
      </c>
      <c r="V15" s="17">
        <f t="shared" si="2"/>
        <v>25.114845528466677</v>
      </c>
      <c r="W15" s="17">
        <f t="shared" si="7"/>
        <v>-98866.690000001341</v>
      </c>
      <c r="X15" s="17">
        <f t="shared" si="3"/>
        <v>99.315067983527811</v>
      </c>
      <c r="Y15" s="17">
        <f t="shared" si="8"/>
        <v>1393467.8999999985</v>
      </c>
      <c r="Z15" s="17">
        <f t="shared" si="4"/>
        <v>110.76686208583897</v>
      </c>
      <c r="AA15" s="17">
        <f t="shared" si="10"/>
        <v>21.907204691470593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9835099.7699999996</v>
      </c>
      <c r="N16" s="18">
        <f>M16</f>
        <v>9835099.7699999996</v>
      </c>
      <c r="O16" s="18">
        <v>18390732</v>
      </c>
      <c r="P16" s="18">
        <v>10935594</v>
      </c>
      <c r="Q16" s="18">
        <v>85370</v>
      </c>
      <c r="R16" s="18">
        <v>517714</v>
      </c>
      <c r="S16" s="18">
        <v>11119753.539999999</v>
      </c>
      <c r="T16" s="18">
        <f t="shared" si="5"/>
        <v>432344</v>
      </c>
      <c r="U16" s="18">
        <f t="shared" si="6"/>
        <v>-7270978.4600000009</v>
      </c>
      <c r="V16" s="17">
        <f t="shared" si="2"/>
        <v>60.463898554989534</v>
      </c>
      <c r="W16" s="18">
        <f t="shared" si="7"/>
        <v>184159.53999999911</v>
      </c>
      <c r="X16" s="17">
        <f t="shared" si="3"/>
        <v>101.68403783095823</v>
      </c>
      <c r="Y16" s="18">
        <f t="shared" si="8"/>
        <v>1284653.7699999996</v>
      </c>
      <c r="Z16" s="17">
        <f t="shared" si="4"/>
        <v>113.0619292131492</v>
      </c>
      <c r="AA16" s="18">
        <f t="shared" si="10"/>
        <v>44.080380049391714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3107091.64</v>
      </c>
      <c r="N21" s="18">
        <f>M21</f>
        <v>3107091.64</v>
      </c>
      <c r="O21" s="18">
        <v>38689688</v>
      </c>
      <c r="P21" s="18">
        <v>3498932</v>
      </c>
      <c r="Q21" s="18">
        <v>39290.120000000003</v>
      </c>
      <c r="R21" s="18">
        <v>70508.69</v>
      </c>
      <c r="S21" s="18">
        <v>3215905.77</v>
      </c>
      <c r="T21" s="18">
        <f t="shared" si="5"/>
        <v>31218.57</v>
      </c>
      <c r="U21" s="18">
        <f t="shared" si="6"/>
        <v>-35473782.229999997</v>
      </c>
      <c r="V21" s="17">
        <f t="shared" si="2"/>
        <v>8.3120488591171888</v>
      </c>
      <c r="W21" s="18">
        <f t="shared" si="7"/>
        <v>-283026.23</v>
      </c>
      <c r="X21" s="17">
        <f t="shared" si="3"/>
        <v>91.911068005894364</v>
      </c>
      <c r="Y21" s="18">
        <f t="shared" si="8"/>
        <v>108814.12999999989</v>
      </c>
      <c r="Z21" s="17">
        <f t="shared" si="4"/>
        <v>103.50212168186968</v>
      </c>
      <c r="AA21" s="18">
        <f t="shared" si="10"/>
        <v>8.4510862290648685</v>
      </c>
      <c r="AB21" s="31">
        <v>33105554.100000001</v>
      </c>
    </row>
    <row r="22" spans="1:29" s="15" customFormat="1" ht="37.5" hidden="1" customHeight="1" x14ac:dyDescent="0.3">
      <c r="A22" s="14"/>
      <c r="B22" s="61" t="s">
        <v>24</v>
      </c>
      <c r="C22" s="61"/>
      <c r="D22" s="61"/>
      <c r="E22" s="61"/>
      <c r="F22" s="61"/>
      <c r="G22" s="61"/>
      <c r="H22" s="61"/>
      <c r="I22" s="61"/>
      <c r="J22" s="17">
        <v>6867000</v>
      </c>
      <c r="K22" s="17">
        <v>7183566.0899999999</v>
      </c>
      <c r="L22" s="17">
        <f>K22</f>
        <v>7183566.0899999999</v>
      </c>
      <c r="M22" s="17">
        <v>2197964.9900000002</v>
      </c>
      <c r="N22" s="17">
        <f>M22</f>
        <v>2197964.9900000002</v>
      </c>
      <c r="O22" s="17">
        <v>5939000</v>
      </c>
      <c r="P22" s="17">
        <v>2673092</v>
      </c>
      <c r="Q22" s="17">
        <v>82417.45</v>
      </c>
      <c r="R22" s="17">
        <v>65957.33</v>
      </c>
      <c r="S22" s="17">
        <v>2495632.15</v>
      </c>
      <c r="T22" s="17">
        <f t="shared" si="5"/>
        <v>-16460.119999999995</v>
      </c>
      <c r="U22" s="17">
        <f t="shared" si="6"/>
        <v>-3443367.85</v>
      </c>
      <c r="V22" s="17">
        <f t="shared" si="2"/>
        <v>42.021083515743392</v>
      </c>
      <c r="W22" s="17">
        <f t="shared" si="7"/>
        <v>-177459.85000000009</v>
      </c>
      <c r="X22" s="17">
        <f t="shared" si="3"/>
        <v>93.361251689055209</v>
      </c>
      <c r="Y22" s="17">
        <f t="shared" si="8"/>
        <v>297667.15999999968</v>
      </c>
      <c r="Z22" s="17">
        <f t="shared" si="4"/>
        <v>113.54285265480956</v>
      </c>
      <c r="AA22" s="17">
        <f t="shared" si="10"/>
        <v>30.597129092467224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1" t="s">
        <v>18</v>
      </c>
      <c r="C23" s="61"/>
      <c r="D23" s="61"/>
      <c r="E23" s="61"/>
      <c r="F23" s="61"/>
      <c r="G23" s="61"/>
      <c r="H23" s="61"/>
      <c r="I23" s="61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8042557.5300000003</v>
      </c>
      <c r="N23" s="17">
        <f>N24+N27+N31+N33</f>
        <v>8042557.5300000003</v>
      </c>
      <c r="O23" s="17">
        <f t="shared" ref="O23:Q23" si="15">O24+O27+O31+O33</f>
        <v>42043990</v>
      </c>
      <c r="P23" s="17">
        <f t="shared" si="15"/>
        <v>11930782.65</v>
      </c>
      <c r="Q23" s="17">
        <f t="shared" si="15"/>
        <v>113785.31000000001</v>
      </c>
      <c r="R23" s="17">
        <f t="shared" ref="R23:S23" si="16">R24+R27+R31+R33</f>
        <v>54555.49</v>
      </c>
      <c r="S23" s="17">
        <f t="shared" si="16"/>
        <v>12126416.170000002</v>
      </c>
      <c r="T23" s="17">
        <f t="shared" si="5"/>
        <v>-59229.820000000014</v>
      </c>
      <c r="U23" s="17">
        <f t="shared" si="6"/>
        <v>-29917573.829999998</v>
      </c>
      <c r="V23" s="17">
        <f t="shared" si="2"/>
        <v>28.842210670300329</v>
      </c>
      <c r="W23" s="17">
        <f t="shared" si="7"/>
        <v>195633.52000000142</v>
      </c>
      <c r="X23" s="17">
        <f t="shared" si="3"/>
        <v>101.63973752384132</v>
      </c>
      <c r="Y23" s="17">
        <f t="shared" si="8"/>
        <v>4083858.6400000015</v>
      </c>
      <c r="Z23" s="17">
        <f t="shared" si="4"/>
        <v>150.77810913713168</v>
      </c>
      <c r="AA23" s="17">
        <f t="shared" si="10"/>
        <v>20.386907824694589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7760980.6500000004</v>
      </c>
      <c r="N24" s="18">
        <f>M24</f>
        <v>7760980.6500000004</v>
      </c>
      <c r="O24" s="39">
        <v>41197224.380000003</v>
      </c>
      <c r="P24" s="39">
        <v>11549293.790000001</v>
      </c>
      <c r="Q24" s="18">
        <v>82851.820000000007</v>
      </c>
      <c r="R24" s="18">
        <v>49181.88</v>
      </c>
      <c r="S24" s="18">
        <v>11624324.98</v>
      </c>
      <c r="T24" s="18">
        <f t="shared" si="5"/>
        <v>-33669.94000000001</v>
      </c>
      <c r="U24" s="18">
        <f t="shared" si="6"/>
        <v>-29572899.400000002</v>
      </c>
      <c r="V24" s="17">
        <f t="shared" si="2"/>
        <v>28.216281933894692</v>
      </c>
      <c r="W24" s="18">
        <f t="shared" si="7"/>
        <v>75031.189999999478</v>
      </c>
      <c r="X24" s="17">
        <f t="shared" si="3"/>
        <v>100.64966041529712</v>
      </c>
      <c r="Y24" s="18">
        <f t="shared" si="8"/>
        <v>3863344.33</v>
      </c>
      <c r="Z24" s="17">
        <f t="shared" si="4"/>
        <v>149.77907437509202</v>
      </c>
      <c r="AA24" s="18">
        <f t="shared" si="10"/>
        <v>20.191382607106785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264848.67</v>
      </c>
      <c r="N27" s="18">
        <f>M27</f>
        <v>264848.67</v>
      </c>
      <c r="O27" s="18">
        <v>811765.62</v>
      </c>
      <c r="P27" s="18">
        <v>346488.86</v>
      </c>
      <c r="Q27" s="18">
        <v>30614.99</v>
      </c>
      <c r="R27" s="18">
        <v>3546</v>
      </c>
      <c r="S27" s="18">
        <v>333861.46000000002</v>
      </c>
      <c r="T27" s="18">
        <f t="shared" si="5"/>
        <v>-27068.99</v>
      </c>
      <c r="U27" s="18">
        <f t="shared" si="6"/>
        <v>-477904.16</v>
      </c>
      <c r="V27" s="17">
        <f t="shared" si="2"/>
        <v>41.127814700997071</v>
      </c>
      <c r="W27" s="18">
        <f t="shared" si="7"/>
        <v>-12627.399999999965</v>
      </c>
      <c r="X27" s="17">
        <f t="shared" si="3"/>
        <v>96.355611548377055</v>
      </c>
      <c r="Y27" s="18">
        <f t="shared" si="8"/>
        <v>69012.790000000037</v>
      </c>
      <c r="Z27" s="17">
        <f t="shared" si="4"/>
        <v>126.05744253879018</v>
      </c>
      <c r="AA27" s="18">
        <f t="shared" si="10"/>
        <v>28.193342986572382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1" t="s">
        <v>17</v>
      </c>
      <c r="C31" s="61"/>
      <c r="D31" s="61"/>
      <c r="E31" s="61"/>
      <c r="F31" s="61"/>
      <c r="G31" s="61"/>
      <c r="H31" s="61"/>
      <c r="I31" s="61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16728.21</v>
      </c>
      <c r="N33" s="17">
        <f>N34</f>
        <v>16728.21</v>
      </c>
      <c r="O33" s="17">
        <f t="shared" ref="O33:P33" si="20">O34</f>
        <v>0</v>
      </c>
      <c r="P33" s="17">
        <f t="shared" si="20"/>
        <v>0</v>
      </c>
      <c r="Q33" s="17">
        <f>Q34</f>
        <v>318.5</v>
      </c>
      <c r="R33" s="17">
        <f>R34</f>
        <v>1827.61</v>
      </c>
      <c r="S33" s="17">
        <f t="shared" ref="S33" si="21">S34</f>
        <v>22347.18</v>
      </c>
      <c r="T33" s="17">
        <f t="shared" si="5"/>
        <v>1509.11</v>
      </c>
      <c r="U33" s="17">
        <f t="shared" si="6"/>
        <v>22347.18</v>
      </c>
      <c r="V33" s="17">
        <v>0</v>
      </c>
      <c r="W33" s="17">
        <f t="shared" si="7"/>
        <v>22347.18</v>
      </c>
      <c r="X33" s="17">
        <v>0</v>
      </c>
      <c r="Y33" s="17">
        <f t="shared" si="8"/>
        <v>5618.9700000000012</v>
      </c>
      <c r="Z33" s="17">
        <f t="shared" si="4"/>
        <v>133.58978635490587</v>
      </c>
      <c r="AA33" s="17">
        <f t="shared" si="10"/>
        <v>28.056074546912157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16728.21</v>
      </c>
      <c r="N34" s="18">
        <f>M34</f>
        <v>16728.21</v>
      </c>
      <c r="O34" s="18">
        <v>0</v>
      </c>
      <c r="P34" s="18">
        <v>0</v>
      </c>
      <c r="Q34" s="18">
        <v>318.5</v>
      </c>
      <c r="R34" s="18">
        <v>1827.61</v>
      </c>
      <c r="S34" s="18">
        <v>22347.18</v>
      </c>
      <c r="T34" s="18">
        <f t="shared" si="5"/>
        <v>1509.11</v>
      </c>
      <c r="U34" s="18">
        <f t="shared" si="6"/>
        <v>22347.18</v>
      </c>
      <c r="V34" s="17">
        <v>0</v>
      </c>
      <c r="W34" s="18">
        <f t="shared" si="7"/>
        <v>22347.18</v>
      </c>
      <c r="X34" s="17">
        <v>0</v>
      </c>
      <c r="Y34" s="18">
        <f t="shared" si="8"/>
        <v>5618.9700000000012</v>
      </c>
      <c r="Z34" s="17">
        <f t="shared" si="4"/>
        <v>133.58978635490587</v>
      </c>
      <c r="AA34" s="18">
        <f t="shared" si="10"/>
        <v>28.056074546912157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1" t="s">
        <v>15</v>
      </c>
      <c r="C35" s="61"/>
      <c r="D35" s="61"/>
      <c r="E35" s="61"/>
      <c r="F35" s="61"/>
      <c r="G35" s="61"/>
      <c r="H35" s="61"/>
      <c r="I35" s="61"/>
      <c r="J35" s="17">
        <v>85000</v>
      </c>
      <c r="K35" s="17">
        <v>94365.83</v>
      </c>
      <c r="L35" s="17">
        <f>K35</f>
        <v>94365.83</v>
      </c>
      <c r="M35" s="17">
        <v>-59902.05</v>
      </c>
      <c r="N35" s="17">
        <f>M35</f>
        <v>-59902.05</v>
      </c>
      <c r="O35" s="17">
        <v>1057860</v>
      </c>
      <c r="P35" s="17">
        <v>370775</v>
      </c>
      <c r="Q35" s="17">
        <v>0</v>
      </c>
      <c r="R35" s="17">
        <v>2768.96</v>
      </c>
      <c r="S35" s="17">
        <v>423969.71</v>
      </c>
      <c r="T35" s="17">
        <f t="shared" si="5"/>
        <v>2768.96</v>
      </c>
      <c r="U35" s="17">
        <f t="shared" si="6"/>
        <v>-633890.29</v>
      </c>
      <c r="V35" s="17">
        <f t="shared" si="2"/>
        <v>40.07805475204659</v>
      </c>
      <c r="W35" s="17">
        <f t="shared" si="7"/>
        <v>53194.710000000021</v>
      </c>
      <c r="X35" s="17">
        <f t="shared" si="3"/>
        <v>114.34689771424719</v>
      </c>
      <c r="Y35" s="17">
        <f t="shared" si="8"/>
        <v>483871.76</v>
      </c>
      <c r="Z35" s="17">
        <f>S35/N35*-100</f>
        <v>707.77162050380582</v>
      </c>
      <c r="AA35" s="17">
        <f t="shared" si="10"/>
        <v>-63.478538788881536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1" t="s">
        <v>13</v>
      </c>
      <c r="C36" s="61"/>
      <c r="D36" s="61"/>
      <c r="E36" s="61"/>
      <c r="F36" s="61"/>
      <c r="G36" s="61"/>
      <c r="H36" s="61"/>
      <c r="I36" s="61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10263830.57</v>
      </c>
      <c r="N36" s="17">
        <f>N37+N38</f>
        <v>10263830.57</v>
      </c>
      <c r="O36" s="17">
        <f t="shared" ref="O36:R36" si="23">O37+O38</f>
        <v>30293470</v>
      </c>
      <c r="P36" s="17">
        <f t="shared" ref="P36:Q36" si="24">P37+P38</f>
        <v>11478850</v>
      </c>
      <c r="Q36" s="17">
        <f t="shared" si="24"/>
        <v>417074.61</v>
      </c>
      <c r="R36" s="17">
        <f t="shared" si="23"/>
        <v>170562.93</v>
      </c>
      <c r="S36" s="17">
        <f>S37+S38</f>
        <v>9647675.1600000001</v>
      </c>
      <c r="T36" s="17">
        <f t="shared" si="5"/>
        <v>-246511.68</v>
      </c>
      <c r="U36" s="17">
        <f t="shared" si="6"/>
        <v>-20645794.84</v>
      </c>
      <c r="V36" s="17">
        <f t="shared" si="2"/>
        <v>31.847375556514322</v>
      </c>
      <c r="W36" s="17">
        <f t="shared" si="7"/>
        <v>-1831174.8399999999</v>
      </c>
      <c r="X36" s="17">
        <f t="shared" si="3"/>
        <v>84.047401612530876</v>
      </c>
      <c r="Y36" s="17">
        <f t="shared" si="8"/>
        <v>-616155.41000000015</v>
      </c>
      <c r="Z36" s="17">
        <f t="shared" si="4"/>
        <v>93.996827930880386</v>
      </c>
      <c r="AA36" s="17">
        <f t="shared" si="10"/>
        <v>38.190141314298025</v>
      </c>
      <c r="AB36" s="17">
        <f>AB37+AB38</f>
        <v>43485252</v>
      </c>
    </row>
    <row r="37" spans="1:29" s="5" customFormat="1" ht="36" hidden="1" customHeight="1" x14ac:dyDescent="0.3">
      <c r="A37" s="9"/>
      <c r="B37" s="66" t="s">
        <v>14</v>
      </c>
      <c r="C37" s="66"/>
      <c r="D37" s="66"/>
      <c r="E37" s="66"/>
      <c r="F37" s="66"/>
      <c r="G37" s="66"/>
      <c r="H37" s="66"/>
      <c r="I37" s="66"/>
      <c r="J37" s="18">
        <v>25011552.5</v>
      </c>
      <c r="K37" s="18">
        <v>25635946.170000002</v>
      </c>
      <c r="L37" s="18">
        <f>K37</f>
        <v>25635946.170000002</v>
      </c>
      <c r="M37" s="18">
        <v>9669457.0600000005</v>
      </c>
      <c r="N37" s="18">
        <f>M37</f>
        <v>9669457.0600000005</v>
      </c>
      <c r="O37" s="18">
        <v>30293470</v>
      </c>
      <c r="P37" s="18">
        <v>11478850</v>
      </c>
      <c r="Q37" s="18">
        <v>393074.61</v>
      </c>
      <c r="R37" s="18">
        <v>170562.93</v>
      </c>
      <c r="S37" s="18">
        <v>9499398.1400000006</v>
      </c>
      <c r="T37" s="18">
        <f t="shared" si="5"/>
        <v>-222511.68</v>
      </c>
      <c r="U37" s="18">
        <f t="shared" si="6"/>
        <v>-20794071.859999999</v>
      </c>
      <c r="V37" s="17">
        <f t="shared" si="2"/>
        <v>31.357906968069361</v>
      </c>
      <c r="W37" s="18">
        <f t="shared" si="7"/>
        <v>-1979451.8599999994</v>
      </c>
      <c r="X37" s="17">
        <f t="shared" si="3"/>
        <v>82.755660540907854</v>
      </c>
      <c r="Y37" s="18">
        <f t="shared" si="8"/>
        <v>-170058.91999999993</v>
      </c>
      <c r="Z37" s="17">
        <f t="shared" si="4"/>
        <v>98.241277468375259</v>
      </c>
      <c r="AA37" s="18">
        <f t="shared" si="10"/>
        <v>37.718354516267112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6" t="s">
        <v>12</v>
      </c>
      <c r="C38" s="66"/>
      <c r="D38" s="66"/>
      <c r="E38" s="66"/>
      <c r="F38" s="66"/>
      <c r="G38" s="66"/>
      <c r="H38" s="66"/>
      <c r="I38" s="66"/>
      <c r="J38" s="18">
        <v>43290.09</v>
      </c>
      <c r="K38" s="18">
        <v>1239656.32</v>
      </c>
      <c r="L38" s="18">
        <f>K38</f>
        <v>1239656.32</v>
      </c>
      <c r="M38" s="18">
        <v>594373.51</v>
      </c>
      <c r="N38" s="18">
        <f>M38</f>
        <v>594373.51</v>
      </c>
      <c r="O38" s="18">
        <v>0</v>
      </c>
      <c r="P38" s="18">
        <v>0</v>
      </c>
      <c r="Q38" s="18">
        <v>24000</v>
      </c>
      <c r="R38" s="18">
        <v>0</v>
      </c>
      <c r="S38" s="18">
        <v>148277.01999999999</v>
      </c>
      <c r="T38" s="18">
        <f t="shared" si="5"/>
        <v>-24000</v>
      </c>
      <c r="U38" s="18">
        <f t="shared" si="6"/>
        <v>148277.01999999999</v>
      </c>
      <c r="V38" s="17">
        <v>0</v>
      </c>
      <c r="W38" s="18">
        <f t="shared" si="7"/>
        <v>148277.01999999999</v>
      </c>
      <c r="X38" s="17">
        <v>0</v>
      </c>
      <c r="Y38" s="18">
        <f t="shared" si="8"/>
        <v>-446096.49</v>
      </c>
      <c r="Z38" s="17">
        <f t="shared" si="4"/>
        <v>24.946774629979725</v>
      </c>
      <c r="AA38" s="18">
        <f t="shared" si="10"/>
        <v>47.946636532293077</v>
      </c>
      <c r="AB38" s="18">
        <v>0</v>
      </c>
    </row>
    <row r="39" spans="1:29" s="15" customFormat="1" ht="60" hidden="1" customHeight="1" x14ac:dyDescent="0.3">
      <c r="A39" s="14"/>
      <c r="B39" s="61" t="s">
        <v>11</v>
      </c>
      <c r="C39" s="61"/>
      <c r="D39" s="61"/>
      <c r="E39" s="61"/>
      <c r="F39" s="61"/>
      <c r="G39" s="61"/>
      <c r="H39" s="61"/>
      <c r="I39" s="61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0</v>
      </c>
      <c r="R39" s="17">
        <f t="shared" si="27"/>
        <v>0</v>
      </c>
      <c r="S39" s="17">
        <f t="shared" si="26"/>
        <v>806369.94</v>
      </c>
      <c r="T39" s="17">
        <f t="shared" si="5"/>
        <v>0</v>
      </c>
      <c r="U39" s="17">
        <f t="shared" si="6"/>
        <v>674369.94</v>
      </c>
      <c r="V39" s="17">
        <f t="shared" si="2"/>
        <v>610.88631818181818</v>
      </c>
      <c r="W39" s="17">
        <f t="shared" si="7"/>
        <v>674369.94</v>
      </c>
      <c r="X39" s="17">
        <f t="shared" si="3"/>
        <v>610.88631818181818</v>
      </c>
      <c r="Y39" s="17">
        <f t="shared" si="8"/>
        <v>-1710894.79</v>
      </c>
      <c r="Z39" s="17">
        <f t="shared" si="4"/>
        <v>32.033577175651281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6" t="s">
        <v>47</v>
      </c>
      <c r="C40" s="66"/>
      <c r="D40" s="66"/>
      <c r="E40" s="66"/>
      <c r="F40" s="66"/>
      <c r="G40" s="66"/>
      <c r="H40" s="66"/>
      <c r="I40" s="66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6" t="s">
        <v>10</v>
      </c>
      <c r="C41" s="66"/>
      <c r="D41" s="66"/>
      <c r="E41" s="66"/>
      <c r="F41" s="66"/>
      <c r="G41" s="66"/>
      <c r="H41" s="66"/>
      <c r="I41" s="66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5"/>
        <v>0</v>
      </c>
      <c r="U41" s="18">
        <f t="shared" si="6"/>
        <v>596369.93999999994</v>
      </c>
      <c r="V41" s="17">
        <f t="shared" si="2"/>
        <v>551.79540909090906</v>
      </c>
      <c r="W41" s="18">
        <f t="shared" si="7"/>
        <v>596369.93999999994</v>
      </c>
      <c r="X41" s="17">
        <f t="shared" si="3"/>
        <v>551.79540909090906</v>
      </c>
      <c r="Y41" s="18">
        <f t="shared" si="8"/>
        <v>-1788894.79</v>
      </c>
      <c r="Z41" s="17">
        <f t="shared" si="4"/>
        <v>28.934975782225337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1" t="s">
        <v>9</v>
      </c>
      <c r="C42" s="61"/>
      <c r="D42" s="61"/>
      <c r="E42" s="61"/>
      <c r="F42" s="61"/>
      <c r="G42" s="61"/>
      <c r="H42" s="61"/>
      <c r="I42" s="61"/>
      <c r="J42" s="17">
        <v>2200000</v>
      </c>
      <c r="K42" s="17">
        <v>2338187.02</v>
      </c>
      <c r="L42" s="17">
        <f t="shared" si="28"/>
        <v>2338187.02</v>
      </c>
      <c r="M42" s="17">
        <v>808505.59</v>
      </c>
      <c r="N42" s="17">
        <f>M42</f>
        <v>808505.59</v>
      </c>
      <c r="O42" s="17">
        <v>770140</v>
      </c>
      <c r="P42" s="17">
        <v>403073</v>
      </c>
      <c r="Q42" s="17">
        <v>12357.44</v>
      </c>
      <c r="R42" s="17">
        <v>17379.830000000002</v>
      </c>
      <c r="S42" s="17">
        <v>501661.59</v>
      </c>
      <c r="T42" s="17">
        <f t="shared" si="5"/>
        <v>5022.3900000000012</v>
      </c>
      <c r="U42" s="17">
        <f t="shared" si="6"/>
        <v>-268478.40999999997</v>
      </c>
      <c r="V42" s="17">
        <f t="shared" si="2"/>
        <v>65.139012387358136</v>
      </c>
      <c r="W42" s="17">
        <f t="shared" si="7"/>
        <v>98588.590000000026</v>
      </c>
      <c r="X42" s="17">
        <f t="shared" si="3"/>
        <v>124.45923939336052</v>
      </c>
      <c r="Y42" s="17">
        <f t="shared" si="8"/>
        <v>-306843.99999999994</v>
      </c>
      <c r="Z42" s="17">
        <f t="shared" si="4"/>
        <v>62.048005135004701</v>
      </c>
      <c r="AA42" s="17">
        <f t="shared" si="10"/>
        <v>34.578311447473517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134020.63</v>
      </c>
      <c r="N52" s="18">
        <f>M52</f>
        <v>134020.63</v>
      </c>
      <c r="O52" s="35">
        <v>426910</v>
      </c>
      <c r="P52" s="53">
        <v>68200</v>
      </c>
      <c r="Q52" s="53">
        <v>2067.44</v>
      </c>
      <c r="R52" s="53">
        <v>627.13</v>
      </c>
      <c r="S52" s="53">
        <v>50205.01</v>
      </c>
      <c r="T52" s="35">
        <f t="shared" si="5"/>
        <v>-1440.31</v>
      </c>
      <c r="U52" s="18">
        <f t="shared" si="6"/>
        <v>-376704.99</v>
      </c>
      <c r="V52" s="17">
        <f t="shared" si="2"/>
        <v>11.760092291115223</v>
      </c>
      <c r="W52" s="18">
        <f t="shared" si="7"/>
        <v>-17994.989999999998</v>
      </c>
      <c r="X52" s="17">
        <f t="shared" si="3"/>
        <v>73.614384164222884</v>
      </c>
      <c r="Y52" s="18">
        <f t="shared" si="8"/>
        <v>-83815.62</v>
      </c>
      <c r="Z52" s="17">
        <f t="shared" si="4"/>
        <v>37.460658109128424</v>
      </c>
      <c r="AA52" s="18">
        <f t="shared" si="10"/>
        <v>52.242413795549837</v>
      </c>
      <c r="AB52" s="35"/>
    </row>
    <row r="53" spans="1:28" s="15" customFormat="1" ht="36.75" hidden="1" customHeight="1" x14ac:dyDescent="0.3">
      <c r="A53" s="14"/>
      <c r="B53" s="61" t="s">
        <v>7</v>
      </c>
      <c r="C53" s="61"/>
      <c r="D53" s="61"/>
      <c r="E53" s="61"/>
      <c r="F53" s="61"/>
      <c r="G53" s="61"/>
      <c r="H53" s="61"/>
      <c r="I53" s="61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335918.29</v>
      </c>
      <c r="N53" s="17">
        <f t="shared" si="29"/>
        <v>1987181.29</v>
      </c>
      <c r="O53" s="17">
        <f t="shared" si="29"/>
        <v>4355552</v>
      </c>
      <c r="P53" s="17">
        <f t="shared" si="29"/>
        <v>4355552</v>
      </c>
      <c r="Q53" s="17">
        <f t="shared" si="29"/>
        <v>27407.32</v>
      </c>
      <c r="R53" s="17">
        <f t="shared" ref="R53:S53" si="30">R54+R55</f>
        <v>-14970.25</v>
      </c>
      <c r="S53" s="17">
        <f t="shared" si="30"/>
        <v>1940556.6400000001</v>
      </c>
      <c r="T53" s="17">
        <f t="shared" si="5"/>
        <v>-42377.57</v>
      </c>
      <c r="U53" s="17">
        <f t="shared" si="6"/>
        <v>-2414995.36</v>
      </c>
      <c r="V53" s="17">
        <f t="shared" si="2"/>
        <v>44.553632696843017</v>
      </c>
      <c r="W53" s="17">
        <f t="shared" si="7"/>
        <v>-2414995.36</v>
      </c>
      <c r="X53" s="17">
        <f t="shared" si="3"/>
        <v>44.553632696843017</v>
      </c>
      <c r="Y53" s="17">
        <f t="shared" si="8"/>
        <v>-46624.649999999907</v>
      </c>
      <c r="Z53" s="17">
        <f t="shared" si="4"/>
        <v>97.653729418919809</v>
      </c>
      <c r="AA53" s="17">
        <f t="shared" si="10"/>
        <v>35.170015796816543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335918.29</v>
      </c>
      <c r="N54" s="18">
        <f>M54</f>
        <v>335918.29</v>
      </c>
      <c r="O54" s="18">
        <v>0</v>
      </c>
      <c r="P54" s="18">
        <v>0</v>
      </c>
      <c r="Q54" s="18">
        <v>27407.32</v>
      </c>
      <c r="R54" s="18">
        <v>-14970.25</v>
      </c>
      <c r="S54" s="18">
        <v>289293.64</v>
      </c>
      <c r="T54" s="35">
        <f t="shared" si="5"/>
        <v>-42377.57</v>
      </c>
      <c r="U54" s="18">
        <f t="shared" si="6"/>
        <v>289293.64</v>
      </c>
      <c r="V54" s="17">
        <v>0</v>
      </c>
      <c r="W54" s="17">
        <f t="shared" si="7"/>
        <v>289293.64</v>
      </c>
      <c r="X54" s="17">
        <v>0</v>
      </c>
      <c r="Y54" s="18">
        <f t="shared" si="8"/>
        <v>-46624.649999999965</v>
      </c>
      <c r="Z54" s="17">
        <f t="shared" si="4"/>
        <v>86.120240728779621</v>
      </c>
      <c r="AA54" s="18">
        <f t="shared" si="10"/>
        <v>25.946400790606123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1651263</v>
      </c>
      <c r="O55" s="18">
        <f>5544443-1188891</f>
        <v>4355552</v>
      </c>
      <c r="P55" s="18">
        <f>5544443-1188891</f>
        <v>4355552</v>
      </c>
      <c r="Q55" s="18">
        <v>0</v>
      </c>
      <c r="R55" s="18">
        <v>0</v>
      </c>
      <c r="S55" s="18">
        <v>1651263</v>
      </c>
      <c r="T55" s="35">
        <f t="shared" si="5"/>
        <v>0</v>
      </c>
      <c r="U55" s="18">
        <f t="shared" si="6"/>
        <v>-2704289</v>
      </c>
      <c r="V55" s="17">
        <f t="shared" si="2"/>
        <v>37.911681458515481</v>
      </c>
      <c r="W55" s="17">
        <f t="shared" si="7"/>
        <v>-2704289</v>
      </c>
      <c r="X55" s="17">
        <f t="shared" si="3"/>
        <v>37.911681458515481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1" t="s">
        <v>1</v>
      </c>
      <c r="C56" s="61"/>
      <c r="D56" s="61"/>
      <c r="E56" s="61"/>
      <c r="F56" s="61"/>
      <c r="G56" s="61"/>
      <c r="H56" s="61"/>
      <c r="I56" s="61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522780130.64999998</v>
      </c>
      <c r="N56" s="17">
        <f t="shared" ref="N56" si="33">N57+N58+N59+N60+N61+N62+N63</f>
        <v>519277383.25</v>
      </c>
      <c r="O56" s="17">
        <f t="shared" si="31"/>
        <v>1719562266.79</v>
      </c>
      <c r="P56" s="17">
        <f t="shared" si="31"/>
        <v>739914230.00000012</v>
      </c>
      <c r="Q56" s="17">
        <f t="shared" ref="Q56" si="34">Q57+Q58+Q59+Q60+Q61+Q62+Q63</f>
        <v>56520173.240000002</v>
      </c>
      <c r="R56" s="17">
        <f t="shared" si="31"/>
        <v>429004.87</v>
      </c>
      <c r="S56" s="17">
        <f t="shared" si="31"/>
        <v>636431914.25999999</v>
      </c>
      <c r="T56" s="17">
        <f t="shared" si="5"/>
        <v>-56091168.370000005</v>
      </c>
      <c r="U56" s="17">
        <f t="shared" si="6"/>
        <v>-1083130352.53</v>
      </c>
      <c r="V56" s="17">
        <f t="shared" si="2"/>
        <v>37.011274703536145</v>
      </c>
      <c r="W56" s="17">
        <f t="shared" si="7"/>
        <v>-103482315.74000013</v>
      </c>
      <c r="X56" s="17">
        <f t="shared" si="3"/>
        <v>86.014282258093601</v>
      </c>
      <c r="Y56" s="17">
        <f t="shared" si="8"/>
        <v>117154531.00999999</v>
      </c>
      <c r="Z56" s="17">
        <f t="shared" si="4"/>
        <v>122.56106943783402</v>
      </c>
      <c r="AA56" s="17">
        <f t="shared" ref="AA56:AA64" si="35">N56/L56*100</f>
        <v>30.084448592866448</v>
      </c>
      <c r="AB56" s="30"/>
    </row>
    <row r="57" spans="1:28" s="15" customFormat="1" ht="54.75" customHeight="1" x14ac:dyDescent="0.3">
      <c r="A57" s="14"/>
      <c r="B57" s="61" t="s">
        <v>6</v>
      </c>
      <c r="C57" s="61"/>
      <c r="D57" s="61"/>
      <c r="E57" s="61"/>
      <c r="F57" s="61"/>
      <c r="G57" s="61"/>
      <c r="H57" s="61"/>
      <c r="I57" s="61"/>
      <c r="J57" s="17">
        <v>426424900</v>
      </c>
      <c r="K57" s="17">
        <v>426424900</v>
      </c>
      <c r="L57" s="17">
        <f t="shared" ref="L57:L63" si="36">K57</f>
        <v>426424900</v>
      </c>
      <c r="M57" s="17">
        <v>155110744</v>
      </c>
      <c r="N57" s="17">
        <f>M57</f>
        <v>155110744</v>
      </c>
      <c r="O57" s="17">
        <v>436509000</v>
      </c>
      <c r="P57" s="17">
        <v>181878750</v>
      </c>
      <c r="Q57" s="17">
        <v>0</v>
      </c>
      <c r="R57" s="17">
        <v>0</v>
      </c>
      <c r="S57" s="17">
        <v>167523796</v>
      </c>
      <c r="T57" s="17">
        <f t="shared" si="5"/>
        <v>0</v>
      </c>
      <c r="U57" s="17">
        <f t="shared" si="6"/>
        <v>-268985204</v>
      </c>
      <c r="V57" s="17">
        <f t="shared" si="2"/>
        <v>38.378085217028747</v>
      </c>
      <c r="W57" s="17">
        <f t="shared" si="7"/>
        <v>-14354954</v>
      </c>
      <c r="X57" s="17">
        <f t="shared" si="3"/>
        <v>92.107404520868982</v>
      </c>
      <c r="Y57" s="17">
        <f t="shared" si="8"/>
        <v>12413052</v>
      </c>
      <c r="Z57" s="17">
        <f t="shared" si="4"/>
        <v>108.00270289464926</v>
      </c>
      <c r="AA57" s="17">
        <f t="shared" si="35"/>
        <v>36.374692003210882</v>
      </c>
      <c r="AB57" s="30"/>
    </row>
    <row r="58" spans="1:28" s="15" customFormat="1" ht="55.5" customHeight="1" x14ac:dyDescent="0.3">
      <c r="A58" s="14"/>
      <c r="B58" s="61" t="s">
        <v>5</v>
      </c>
      <c r="C58" s="61"/>
      <c r="D58" s="61"/>
      <c r="E58" s="61"/>
      <c r="F58" s="61"/>
      <c r="G58" s="61"/>
      <c r="H58" s="61"/>
      <c r="I58" s="61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24045662.57</v>
      </c>
      <c r="N58" s="17">
        <f>M58</f>
        <v>24045662.57</v>
      </c>
      <c r="O58" s="17">
        <v>219043670.13</v>
      </c>
      <c r="P58" s="17">
        <v>25942043.57</v>
      </c>
      <c r="Q58" s="17">
        <v>800000</v>
      </c>
      <c r="R58" s="17">
        <v>0</v>
      </c>
      <c r="S58" s="17">
        <v>16085765.029999999</v>
      </c>
      <c r="T58" s="17">
        <f t="shared" si="5"/>
        <v>-800000</v>
      </c>
      <c r="U58" s="17">
        <f t="shared" si="6"/>
        <v>-202957905.09999999</v>
      </c>
      <c r="V58" s="17">
        <f t="shared" si="2"/>
        <v>7.3436338153269967</v>
      </c>
      <c r="W58" s="17">
        <f t="shared" si="7"/>
        <v>-9856278.540000001</v>
      </c>
      <c r="X58" s="17">
        <f t="shared" si="3"/>
        <v>62.006545423437508</v>
      </c>
      <c r="Y58" s="17">
        <f t="shared" si="8"/>
        <v>-7959897.540000001</v>
      </c>
      <c r="Z58" s="17">
        <f t="shared" si="4"/>
        <v>66.896742741740965</v>
      </c>
      <c r="AA58" s="17">
        <f t="shared" si="35"/>
        <v>8.6807473528484049</v>
      </c>
      <c r="AB58" s="30"/>
    </row>
    <row r="59" spans="1:28" s="15" customFormat="1" ht="55.5" customHeight="1" x14ac:dyDescent="0.3">
      <c r="A59" s="14"/>
      <c r="B59" s="61" t="s">
        <v>4</v>
      </c>
      <c r="C59" s="61"/>
      <c r="D59" s="61"/>
      <c r="E59" s="61"/>
      <c r="F59" s="61"/>
      <c r="G59" s="61"/>
      <c r="H59" s="61"/>
      <c r="I59" s="61"/>
      <c r="J59" s="17">
        <v>1066999039.4299999</v>
      </c>
      <c r="K59" s="17">
        <v>1016038865.97</v>
      </c>
      <c r="L59" s="17">
        <f t="shared" si="36"/>
        <v>1016038865.97</v>
      </c>
      <c r="M59" s="17">
        <v>343550891.49000001</v>
      </c>
      <c r="N59" s="17">
        <f>M59</f>
        <v>343550891.49000001</v>
      </c>
      <c r="O59" s="17">
        <v>1035992152.54</v>
      </c>
      <c r="P59" s="17">
        <v>519547585.32000005</v>
      </c>
      <c r="Q59" s="17">
        <v>55616344.859999999</v>
      </c>
      <c r="R59" s="17">
        <v>393454.13</v>
      </c>
      <c r="S59" s="17">
        <v>447888230.11000001</v>
      </c>
      <c r="T59" s="17">
        <f t="shared" si="5"/>
        <v>-55222890.729999997</v>
      </c>
      <c r="U59" s="17">
        <f t="shared" si="6"/>
        <v>-588103922.42999995</v>
      </c>
      <c r="V59" s="17">
        <f t="shared" si="2"/>
        <v>43.23278212213166</v>
      </c>
      <c r="W59" s="17">
        <f t="shared" si="7"/>
        <v>-71659355.210000038</v>
      </c>
      <c r="X59" s="17">
        <f t="shared" si="3"/>
        <v>86.207354776586328</v>
      </c>
      <c r="Y59" s="17">
        <f t="shared" si="8"/>
        <v>104337338.62</v>
      </c>
      <c r="Z59" s="17">
        <f t="shared" si="4"/>
        <v>130.37027153895102</v>
      </c>
      <c r="AA59" s="17">
        <f t="shared" si="35"/>
        <v>33.812770652431304</v>
      </c>
      <c r="AB59" s="30"/>
    </row>
    <row r="60" spans="1:28" s="15" customFormat="1" ht="37.5" customHeight="1" x14ac:dyDescent="0.3">
      <c r="A60" s="14"/>
      <c r="B60" s="61" t="s">
        <v>3</v>
      </c>
      <c r="C60" s="61"/>
      <c r="D60" s="61"/>
      <c r="E60" s="61"/>
      <c r="F60" s="61"/>
      <c r="G60" s="61"/>
      <c r="H60" s="61"/>
      <c r="I60" s="61"/>
      <c r="J60" s="17">
        <v>12583515.119999999</v>
      </c>
      <c r="K60" s="17">
        <v>11684333.98</v>
      </c>
      <c r="L60" s="17">
        <f t="shared" si="36"/>
        <v>11684333.98</v>
      </c>
      <c r="M60" s="17">
        <v>513605.03</v>
      </c>
      <c r="N60" s="17">
        <f>M60</f>
        <v>513605.03</v>
      </c>
      <c r="O60" s="17">
        <v>28017444.120000001</v>
      </c>
      <c r="P60" s="17">
        <v>12545851.109999999</v>
      </c>
      <c r="Q60" s="17">
        <v>103828.38</v>
      </c>
      <c r="R60" s="17">
        <v>35550.74</v>
      </c>
      <c r="S60" s="17">
        <v>10008077.880000001</v>
      </c>
      <c r="T60" s="17">
        <f t="shared" si="5"/>
        <v>-68277.640000000014</v>
      </c>
      <c r="U60" s="17">
        <f t="shared" si="6"/>
        <v>-18009366.240000002</v>
      </c>
      <c r="V60" s="17">
        <f t="shared" si="2"/>
        <v>35.720881023747005</v>
      </c>
      <c r="W60" s="17">
        <f t="shared" si="7"/>
        <v>-2537773.2299999986</v>
      </c>
      <c r="X60" s="17">
        <f t="shared" si="3"/>
        <v>79.772012215439091</v>
      </c>
      <c r="Y60" s="17">
        <f t="shared" si="8"/>
        <v>9494472.8500000015</v>
      </c>
      <c r="Z60" s="17">
        <f t="shared" si="4"/>
        <v>1948.5942106135526</v>
      </c>
      <c r="AA60" s="17">
        <f t="shared" si="35"/>
        <v>4.3956722811855125</v>
      </c>
      <c r="AB60" s="30"/>
    </row>
    <row r="61" spans="1:28" s="15" customFormat="1" ht="39" customHeight="1" x14ac:dyDescent="0.3">
      <c r="A61" s="14"/>
      <c r="B61" s="61" t="s">
        <v>2</v>
      </c>
      <c r="C61" s="61"/>
      <c r="D61" s="61"/>
      <c r="E61" s="61"/>
      <c r="F61" s="61"/>
      <c r="G61" s="61"/>
      <c r="H61" s="61"/>
      <c r="I61" s="61"/>
      <c r="J61" s="17">
        <v>4835497.8</v>
      </c>
      <c r="K61" s="17">
        <v>6004588.7999999998</v>
      </c>
      <c r="L61" s="27">
        <f>K61-5677833.4</f>
        <v>326755.39999999944</v>
      </c>
      <c r="M61" s="17">
        <v>3507890.12</v>
      </c>
      <c r="N61" s="27">
        <v>5142.72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5"/>
        <v>0</v>
      </c>
      <c r="U61" s="17">
        <f t="shared" si="6"/>
        <v>860</v>
      </c>
      <c r="V61" s="17">
        <v>0</v>
      </c>
      <c r="W61" s="17">
        <f t="shared" si="7"/>
        <v>860</v>
      </c>
      <c r="X61" s="17">
        <v>0</v>
      </c>
      <c r="Y61" s="17">
        <f t="shared" si="8"/>
        <v>-4282.72</v>
      </c>
      <c r="Z61" s="17">
        <f t="shared" si="4"/>
        <v>16.722668160039824</v>
      </c>
      <c r="AA61" s="17">
        <f t="shared" si="35"/>
        <v>1.57387452510349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1" t="s">
        <v>0</v>
      </c>
      <c r="C63" s="61"/>
      <c r="D63" s="61"/>
      <c r="E63" s="61"/>
      <c r="F63" s="61"/>
      <c r="G63" s="61"/>
      <c r="H63" s="61"/>
      <c r="I63" s="61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-3948662.56</v>
      </c>
      <c r="N63" s="17">
        <f>M63</f>
        <v>-3948662.56</v>
      </c>
      <c r="O63" s="17">
        <v>0</v>
      </c>
      <c r="P63" s="17">
        <v>0</v>
      </c>
      <c r="Q63" s="17">
        <v>0</v>
      </c>
      <c r="R63" s="17">
        <v>0</v>
      </c>
      <c r="S63" s="17">
        <v>-5355218.76</v>
      </c>
      <c r="T63" s="17">
        <f t="shared" si="5"/>
        <v>0</v>
      </c>
      <c r="U63" s="17">
        <f t="shared" si="6"/>
        <v>-5355218.76</v>
      </c>
      <c r="V63" s="17">
        <v>0</v>
      </c>
      <c r="W63" s="17">
        <f t="shared" si="7"/>
        <v>-5355218.76</v>
      </c>
      <c r="X63" s="17">
        <v>0</v>
      </c>
      <c r="Y63" s="17">
        <f t="shared" si="8"/>
        <v>-1406556.1999999997</v>
      </c>
      <c r="Z63" s="17">
        <f t="shared" si="4"/>
        <v>135.62107874824329</v>
      </c>
      <c r="AA63" s="17">
        <f t="shared" si="35"/>
        <v>73.002368364820796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624473830.48000002</v>
      </c>
      <c r="N64" s="18">
        <f t="shared" si="37"/>
        <v>618351169.23594332</v>
      </c>
      <c r="O64" s="18">
        <f t="shared" si="37"/>
        <v>2071874758.79</v>
      </c>
      <c r="P64" s="18">
        <f t="shared" si="37"/>
        <v>864645370.6500001</v>
      </c>
      <c r="Q64" s="18">
        <f t="shared" ref="Q64" si="38">Q56+Q7</f>
        <v>59782282.310000002</v>
      </c>
      <c r="R64" s="18">
        <f t="shared" si="37"/>
        <v>3969199.1200000006</v>
      </c>
      <c r="S64" s="18">
        <f t="shared" si="37"/>
        <v>748992494.98000002</v>
      </c>
      <c r="T64" s="18">
        <f t="shared" si="5"/>
        <v>-55813083.190000005</v>
      </c>
      <c r="U64" s="18">
        <f t="shared" si="6"/>
        <v>-1322882263.8099999</v>
      </c>
      <c r="V64" s="17">
        <f t="shared" si="2"/>
        <v>36.150471538029684</v>
      </c>
      <c r="W64" s="17">
        <f t="shared" si="7"/>
        <v>-115652875.67000008</v>
      </c>
      <c r="X64" s="17">
        <f t="shared" si="3"/>
        <v>86.624241614448522</v>
      </c>
      <c r="Y64" s="18">
        <f t="shared" si="8"/>
        <v>130641325.7440567</v>
      </c>
      <c r="Z64" s="17">
        <f t="shared" si="4"/>
        <v>121.12736778770577</v>
      </c>
      <c r="AA64" s="17">
        <f t="shared" si="35"/>
        <v>29.845242546991539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2021-05-14T07:47:12Z</cp:lastPrinted>
  <dcterms:created xsi:type="dcterms:W3CDTF">2018-12-30T09:36:16Z</dcterms:created>
  <dcterms:modified xsi:type="dcterms:W3CDTF">2021-05-14T07:47:34Z</dcterms:modified>
</cp:coreProperties>
</file>